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9" activeTab="2"/>
  </bookViews>
  <sheets>
    <sheet name="Расчет по уплате процентов" sheetId="1" r:id="rId1"/>
    <sheet name="Пример за 7 мес.2011" sheetId="2" r:id="rId2"/>
    <sheet name="Отчет о затратах" sheetId="3" r:id="rId3"/>
  </sheets>
  <definedNames>
    <definedName name="_xlnm.Print_Area" localSheetId="0">'Расчет по уплате процентов'!$A$1:$G$76</definedName>
  </definedNames>
  <calcPr fullCalcOnLoad="1"/>
</workbook>
</file>

<file path=xl/sharedStrings.xml><?xml version="1.0" encoding="utf-8"?>
<sst xmlns="http://schemas.openxmlformats.org/spreadsheetml/2006/main" count="171" uniqueCount="78">
  <si>
    <t>По кредитному договору с ОАО "Московский индустриальный Банк "от 08.06.2011г. № 6/11</t>
  </si>
  <si>
    <t>2011 год</t>
  </si>
  <si>
    <t>01.01-20.01</t>
  </si>
  <si>
    <t>21.02-31.01</t>
  </si>
  <si>
    <t>01.02.-20.02</t>
  </si>
  <si>
    <t>21.02-28.02</t>
  </si>
  <si>
    <t>01.03-20.03</t>
  </si>
  <si>
    <t>21.03-31.03</t>
  </si>
  <si>
    <t>01.04-20.04</t>
  </si>
  <si>
    <t>21.04-30.04</t>
  </si>
  <si>
    <t>01.05.-20.05</t>
  </si>
  <si>
    <t>21.05-31.05</t>
  </si>
  <si>
    <t>01.06-20.06</t>
  </si>
  <si>
    <t>21.06-30.06</t>
  </si>
  <si>
    <t>01.07-20.07</t>
  </si>
  <si>
    <t>21.07-31.07</t>
  </si>
  <si>
    <t>01.08-20.08</t>
  </si>
  <si>
    <t>21.08-31.08</t>
  </si>
  <si>
    <t>Итого:</t>
  </si>
  <si>
    <t>21.08-30.08</t>
  </si>
  <si>
    <t>03.09-05.09</t>
  </si>
  <si>
    <t xml:space="preserve">Возврат суммы кредита </t>
  </si>
  <si>
    <t>Процентная ставка по кредиту,%</t>
  </si>
  <si>
    <t>Сумма кредита, руб.</t>
  </si>
  <si>
    <t xml:space="preserve">Периоды </t>
  </si>
  <si>
    <t>Остаток суммы кредита, руб.</t>
  </si>
  <si>
    <t>Оплата процентов по кредиту, руб.</t>
  </si>
  <si>
    <t>Дни пользования кредитом</t>
  </si>
  <si>
    <t>По кредитному договору с ОАО "Московский индустриальный Банк "от 16.09.2010г. № 11</t>
  </si>
  <si>
    <t>10.06-20.06</t>
  </si>
  <si>
    <t>01.07-14.07</t>
  </si>
  <si>
    <t>15.07-20.07</t>
  </si>
  <si>
    <t>01.09-20.09</t>
  </si>
  <si>
    <t>21.09-30.09</t>
  </si>
  <si>
    <t>01.10-20.10</t>
  </si>
  <si>
    <t>21.10-31.10</t>
  </si>
  <si>
    <t>01.11-20.11</t>
  </si>
  <si>
    <t>21.11-30.11</t>
  </si>
  <si>
    <t>01.12-20.11</t>
  </si>
  <si>
    <t>21.12-31.11</t>
  </si>
  <si>
    <t>По кредитному договору с ОАО "Московский индустриальный Банк "от 31.08.2011г. № 14/11</t>
  </si>
  <si>
    <t>05.09-20.09</t>
  </si>
  <si>
    <t>02.09-04.09</t>
  </si>
  <si>
    <t>Всего по кредитным договорам</t>
  </si>
  <si>
    <t>7 месяцев</t>
  </si>
  <si>
    <t>до конца года</t>
  </si>
  <si>
    <t>РАСЧЕТ</t>
  </si>
  <si>
    <t>№ п/п</t>
  </si>
  <si>
    <t>Руководитель предприятия</t>
  </si>
  <si>
    <t>(подпись)</t>
  </si>
  <si>
    <t>(расшифровка подписи)</t>
  </si>
  <si>
    <t>Главный бухгалтер</t>
  </si>
  <si>
    <t>Исполнитель</t>
  </si>
  <si>
    <t>Администрации г. Иванова</t>
  </si>
  <si>
    <t>учета и отчетности</t>
  </si>
  <si>
    <t>суммы субсидии за счет средств бюджета города транспортному предприятию МУП "Ивановский пассажирский транспорт", осуществляющему услуги по пассажирским перевозкам наземным электрическим транспортом общего пользования на территории города Иванова, в целях возмещения затрат на уплату процентов по кредитам, полученным в российских кредитных организациях.</t>
  </si>
  <si>
    <t>М.п.</t>
  </si>
  <si>
    <t>Проверено комитетом по транспорту и связи</t>
  </si>
  <si>
    <t>Проверено Управлением бюджетного</t>
  </si>
  <si>
    <t>Номер кредитного договора</t>
  </si>
  <si>
    <t>кредитный договор с ОАО "Московский индустриальный Банк "от 16.09.2010г. № 11</t>
  </si>
  <si>
    <t>кредитный договор с ОАО "Московский индустриальный Банк "от 08.06.2011г. № 6/11</t>
  </si>
  <si>
    <t>наименование документа</t>
  </si>
  <si>
    <t>дата</t>
  </si>
  <si>
    <t>№ документа</t>
  </si>
  <si>
    <t>платежное поручение</t>
  </si>
  <si>
    <t>Итого</t>
  </si>
  <si>
    <t>Всего за январь-июль 2011 года</t>
  </si>
  <si>
    <t>Документ, подтверждающий расходы</t>
  </si>
  <si>
    <t>Фактически понесенные транспортным предприятием затраты на уплату процентов по кредитам, полученным в российских кредитных организациях, руб.</t>
  </si>
  <si>
    <t>Отчет</t>
  </si>
  <si>
    <t xml:space="preserve">о затратах на уплату процентов по кредитам, полученным в российских кредитных организациях транспортного предприятия МУП "Ивановский пассажирский транспорт", осуществляющего  пассажирские перевозки наземным электрическим транспортом общего пользования на территории города Иванова </t>
  </si>
  <si>
    <t>за __________________ 2011 года.</t>
  </si>
  <si>
    <t>и связи Администрации г. Иванова</t>
  </si>
  <si>
    <t>Приложение № 1 к Порядку</t>
  </si>
  <si>
    <t xml:space="preserve">о затратах на уплату процентов по кредитам, полученным в российских кредитных организациях транспортного предприятия, осуществляющего  пассажирские перевозки наземным электрическим транспортом общего пользования на территории города Иванова </t>
  </si>
  <si>
    <t>Согласовано Управлением бюджетного</t>
  </si>
  <si>
    <t xml:space="preserve">Проверено комитетом по транспорту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</si>
</sst>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.0"/>
    <numFmt numFmtId="187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4" fontId="2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14" fontId="2" fillId="34" borderId="0" xfId="0" applyNumberFormat="1" applyFont="1" applyFill="1" applyBorder="1" applyAlignment="1">
      <alignment horizontal="left"/>
    </xf>
    <xf numFmtId="0" fontId="2" fillId="34" borderId="0" xfId="0" applyFont="1" applyFill="1" applyAlignment="1">
      <alignment/>
    </xf>
    <xf numFmtId="184" fontId="2" fillId="34" borderId="0" xfId="0" applyNumberFormat="1" applyFont="1" applyFill="1" applyAlignment="1">
      <alignment/>
    </xf>
    <xf numFmtId="4" fontId="0" fillId="34" borderId="1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2"/>
  <sheetViews>
    <sheetView zoomScalePageLayoutView="0" workbookViewId="0" topLeftCell="A1">
      <selection activeCell="G73" sqref="G73"/>
    </sheetView>
  </sheetViews>
  <sheetFormatPr defaultColWidth="9.140625" defaultRowHeight="12.75"/>
  <cols>
    <col min="1" max="1" width="15.00390625" style="0" customWidth="1"/>
    <col min="2" max="2" width="10.140625" style="0" customWidth="1"/>
    <col min="3" max="3" width="13.7109375" style="0" customWidth="1"/>
    <col min="4" max="4" width="18.00390625" style="0" customWidth="1"/>
    <col min="5" max="5" width="12.140625" style="0" customWidth="1"/>
    <col min="6" max="6" width="13.00390625" style="0" customWidth="1"/>
    <col min="7" max="7" width="22.00390625" style="0" customWidth="1"/>
    <col min="9" max="9" width="11.7109375" style="0" bestFit="1" customWidth="1"/>
    <col min="10" max="10" width="10.140625" style="0" bestFit="1" customWidth="1"/>
    <col min="13" max="13" width="10.00390625" style="0" bestFit="1" customWidth="1"/>
  </cols>
  <sheetData>
    <row r="2" spans="1:7" ht="12.75">
      <c r="A2" s="54" t="s">
        <v>46</v>
      </c>
      <c r="B2" s="54"/>
      <c r="C2" s="54"/>
      <c r="D2" s="54"/>
      <c r="E2" s="54"/>
      <c r="F2" s="54"/>
      <c r="G2" s="54"/>
    </row>
    <row r="3" spans="1:11" ht="62.25" customHeight="1">
      <c r="A3" s="53" t="s">
        <v>55</v>
      </c>
      <c r="B3" s="53"/>
      <c r="C3" s="53"/>
      <c r="D3" s="53"/>
      <c r="E3" s="53"/>
      <c r="F3" s="53"/>
      <c r="G3" s="53"/>
      <c r="H3" s="1"/>
      <c r="I3" s="1"/>
      <c r="J3" s="1"/>
      <c r="K3" s="1"/>
    </row>
    <row r="5" ht="15.75">
      <c r="A5" s="2" t="s">
        <v>28</v>
      </c>
    </row>
    <row r="7" spans="1:7" ht="12.75" customHeight="1">
      <c r="A7" s="55" t="s">
        <v>24</v>
      </c>
      <c r="B7" s="57" t="s">
        <v>23</v>
      </c>
      <c r="C7" s="55" t="s">
        <v>21</v>
      </c>
      <c r="D7" s="55" t="s">
        <v>25</v>
      </c>
      <c r="E7" s="57" t="s">
        <v>22</v>
      </c>
      <c r="F7" s="55" t="s">
        <v>27</v>
      </c>
      <c r="G7" s="55" t="s">
        <v>26</v>
      </c>
    </row>
    <row r="8" spans="1:7" ht="29.25" customHeight="1">
      <c r="A8" s="56"/>
      <c r="B8" s="57"/>
      <c r="C8" s="56"/>
      <c r="D8" s="56"/>
      <c r="E8" s="57"/>
      <c r="F8" s="56"/>
      <c r="G8" s="56"/>
    </row>
    <row r="9" spans="1:7" ht="12.75">
      <c r="A9" s="60" t="s">
        <v>1</v>
      </c>
      <c r="B9" s="60"/>
      <c r="C9" s="60"/>
      <c r="D9" s="60"/>
      <c r="E9" s="60"/>
      <c r="F9" s="60"/>
      <c r="G9" s="60"/>
    </row>
    <row r="10" spans="1:7" ht="12.75">
      <c r="A10" s="8" t="s">
        <v>2</v>
      </c>
      <c r="B10" s="7">
        <v>22000000</v>
      </c>
      <c r="C10" s="7"/>
      <c r="D10" s="7">
        <v>22000000</v>
      </c>
      <c r="E10" s="6">
        <v>13</v>
      </c>
      <c r="F10" s="6">
        <v>20</v>
      </c>
      <c r="G10" s="4">
        <f>ROUND((E10/365/100)*F10*D10,2)</f>
        <v>156712.33</v>
      </c>
    </row>
    <row r="11" spans="1:7" ht="12.75">
      <c r="A11" s="8" t="s">
        <v>3</v>
      </c>
      <c r="B11" s="7"/>
      <c r="C11" s="7"/>
      <c r="D11" s="7">
        <v>22000000</v>
      </c>
      <c r="E11" s="6">
        <v>13</v>
      </c>
      <c r="F11" s="6">
        <v>11</v>
      </c>
      <c r="G11" s="4">
        <f aca="true" t="shared" si="0" ref="G11:G30">ROUND((E11/365/100)*F11*D11,2)</f>
        <v>86191.78</v>
      </c>
    </row>
    <row r="12" spans="1:7" ht="12.75">
      <c r="A12" s="8" t="s">
        <v>4</v>
      </c>
      <c r="B12" s="7"/>
      <c r="C12" s="7"/>
      <c r="D12" s="7">
        <v>22000000</v>
      </c>
      <c r="E12" s="6">
        <v>13</v>
      </c>
      <c r="F12" s="6">
        <v>20</v>
      </c>
      <c r="G12" s="4">
        <f t="shared" si="0"/>
        <v>156712.33</v>
      </c>
    </row>
    <row r="13" spans="1:7" ht="12.75">
      <c r="A13" s="8" t="s">
        <v>5</v>
      </c>
      <c r="B13" s="7"/>
      <c r="C13" s="7"/>
      <c r="D13" s="7">
        <v>22000000</v>
      </c>
      <c r="E13" s="6">
        <v>13</v>
      </c>
      <c r="F13" s="6">
        <v>8</v>
      </c>
      <c r="G13" s="4">
        <f t="shared" si="0"/>
        <v>62684.93</v>
      </c>
    </row>
    <row r="14" spans="1:7" ht="12.75">
      <c r="A14" s="8" t="s">
        <v>6</v>
      </c>
      <c r="B14" s="7"/>
      <c r="C14" s="7"/>
      <c r="D14" s="7">
        <v>22000000</v>
      </c>
      <c r="E14" s="6">
        <v>13</v>
      </c>
      <c r="F14" s="6">
        <v>20</v>
      </c>
      <c r="G14" s="4">
        <f t="shared" si="0"/>
        <v>156712.33</v>
      </c>
    </row>
    <row r="15" spans="1:7" ht="12.75">
      <c r="A15" s="8" t="s">
        <v>7</v>
      </c>
      <c r="B15" s="7"/>
      <c r="C15" s="7"/>
      <c r="D15" s="7">
        <v>22000000</v>
      </c>
      <c r="E15" s="6">
        <v>13</v>
      </c>
      <c r="F15" s="6">
        <v>11</v>
      </c>
      <c r="G15" s="4">
        <f t="shared" si="0"/>
        <v>86191.78</v>
      </c>
    </row>
    <row r="16" spans="1:7" ht="12.75">
      <c r="A16" s="8" t="s">
        <v>8</v>
      </c>
      <c r="B16" s="7"/>
      <c r="C16" s="7"/>
      <c r="D16" s="7">
        <v>22000000</v>
      </c>
      <c r="E16" s="6">
        <v>13</v>
      </c>
      <c r="F16" s="6">
        <v>20</v>
      </c>
      <c r="G16" s="4">
        <f t="shared" si="0"/>
        <v>156712.33</v>
      </c>
    </row>
    <row r="17" spans="1:7" ht="12.75">
      <c r="A17" s="8" t="s">
        <v>9</v>
      </c>
      <c r="B17" s="7"/>
      <c r="C17" s="7"/>
      <c r="D17" s="7">
        <v>22000000</v>
      </c>
      <c r="E17" s="6">
        <v>13</v>
      </c>
      <c r="F17" s="6">
        <v>10</v>
      </c>
      <c r="G17" s="4">
        <f t="shared" si="0"/>
        <v>78356.16</v>
      </c>
    </row>
    <row r="18" spans="1:7" ht="12.75">
      <c r="A18" s="8" t="s">
        <v>10</v>
      </c>
      <c r="B18" s="7"/>
      <c r="C18" s="7"/>
      <c r="D18" s="7">
        <v>22000000</v>
      </c>
      <c r="E18" s="6">
        <v>13</v>
      </c>
      <c r="F18" s="6">
        <v>20</v>
      </c>
      <c r="G18" s="4">
        <f t="shared" si="0"/>
        <v>156712.33</v>
      </c>
    </row>
    <row r="19" spans="1:7" ht="12.75">
      <c r="A19" s="8" t="s">
        <v>11</v>
      </c>
      <c r="B19" s="7"/>
      <c r="C19" s="7"/>
      <c r="D19" s="7">
        <v>22000000</v>
      </c>
      <c r="E19" s="6">
        <v>13</v>
      </c>
      <c r="F19" s="6">
        <v>11</v>
      </c>
      <c r="G19" s="4">
        <f t="shared" si="0"/>
        <v>86191.78</v>
      </c>
    </row>
    <row r="20" spans="1:7" ht="12.75">
      <c r="A20" s="8" t="s">
        <v>12</v>
      </c>
      <c r="B20" s="7"/>
      <c r="C20" s="7"/>
      <c r="D20" s="7">
        <v>22000000</v>
      </c>
      <c r="E20" s="6">
        <v>13</v>
      </c>
      <c r="F20" s="6">
        <v>20</v>
      </c>
      <c r="G20" s="4">
        <f t="shared" si="0"/>
        <v>156712.33</v>
      </c>
    </row>
    <row r="21" spans="1:7" ht="12.75">
      <c r="A21" s="8" t="s">
        <v>13</v>
      </c>
      <c r="B21" s="7"/>
      <c r="C21" s="7"/>
      <c r="D21" s="7">
        <v>22000000</v>
      </c>
      <c r="E21" s="6">
        <v>13</v>
      </c>
      <c r="F21" s="6">
        <v>10</v>
      </c>
      <c r="G21" s="4">
        <f>ROUND((E21/365/100)*F21*D21,2)</f>
        <v>78356.16</v>
      </c>
    </row>
    <row r="22" spans="1:7" ht="12.75">
      <c r="A22" s="8" t="s">
        <v>14</v>
      </c>
      <c r="B22" s="7"/>
      <c r="C22" s="7"/>
      <c r="D22" s="7">
        <v>22000000</v>
      </c>
      <c r="E22" s="6">
        <v>13</v>
      </c>
      <c r="F22" s="6">
        <v>20</v>
      </c>
      <c r="G22" s="4">
        <f t="shared" si="0"/>
        <v>156712.33</v>
      </c>
    </row>
    <row r="23" spans="1:9" ht="12.75">
      <c r="A23" s="8" t="s">
        <v>15</v>
      </c>
      <c r="B23" s="7"/>
      <c r="C23" s="7"/>
      <c r="D23" s="7">
        <v>22000000</v>
      </c>
      <c r="E23" s="6">
        <v>13</v>
      </c>
      <c r="F23" s="6">
        <v>11</v>
      </c>
      <c r="G23" s="4">
        <f t="shared" si="0"/>
        <v>86191.78</v>
      </c>
      <c r="I23" s="21">
        <f>SUM(G10:G23)</f>
        <v>1661150.6800000002</v>
      </c>
    </row>
    <row r="24" spans="1:9" ht="12.75">
      <c r="A24" s="8" t="s">
        <v>16</v>
      </c>
      <c r="B24" s="7"/>
      <c r="C24" s="7"/>
      <c r="D24" s="7">
        <v>22000000</v>
      </c>
      <c r="E24" s="6">
        <v>13</v>
      </c>
      <c r="F24" s="6">
        <v>20</v>
      </c>
      <c r="G24" s="20">
        <f t="shared" si="0"/>
        <v>156712.33</v>
      </c>
      <c r="I24" s="21">
        <f>SUM(G24:G30)</f>
        <v>250560.41999999998</v>
      </c>
    </row>
    <row r="25" spans="1:7" ht="12.75">
      <c r="A25" s="8" t="s">
        <v>19</v>
      </c>
      <c r="B25" s="7"/>
      <c r="C25" s="7"/>
      <c r="D25" s="7">
        <f>B10-C25</f>
        <v>22000000</v>
      </c>
      <c r="E25" s="6">
        <v>13</v>
      </c>
      <c r="F25" s="6">
        <v>10</v>
      </c>
      <c r="G25" s="20">
        <f t="shared" si="0"/>
        <v>78356.16</v>
      </c>
    </row>
    <row r="26" spans="1:7" ht="12.75">
      <c r="A26" s="5">
        <v>40786</v>
      </c>
      <c r="B26" s="7">
        <v>22000000</v>
      </c>
      <c r="C26" s="7">
        <v>12800000</v>
      </c>
      <c r="D26" s="7">
        <f>B10-C26</f>
        <v>9200000</v>
      </c>
      <c r="E26" s="6">
        <v>13</v>
      </c>
      <c r="F26" s="6">
        <v>1</v>
      </c>
      <c r="G26" s="20">
        <f t="shared" si="0"/>
        <v>3276.71</v>
      </c>
    </row>
    <row r="27" spans="1:7" ht="12.75">
      <c r="A27" s="5">
        <v>40787</v>
      </c>
      <c r="B27" s="7">
        <f>D26</f>
        <v>9200000</v>
      </c>
      <c r="C27" s="7">
        <v>900000</v>
      </c>
      <c r="D27" s="7">
        <f>B27-C27</f>
        <v>8300000</v>
      </c>
      <c r="E27" s="6">
        <v>13</v>
      </c>
      <c r="F27" s="6">
        <v>1</v>
      </c>
      <c r="G27" s="20">
        <f t="shared" si="0"/>
        <v>2956.16</v>
      </c>
    </row>
    <row r="28" spans="1:7" ht="12.75">
      <c r="A28" s="5">
        <v>40788</v>
      </c>
      <c r="B28" s="7">
        <f>D27</f>
        <v>8300000</v>
      </c>
      <c r="C28" s="7">
        <v>600400</v>
      </c>
      <c r="D28" s="7">
        <f>B28-C28</f>
        <v>7699600</v>
      </c>
      <c r="E28" s="6">
        <v>13</v>
      </c>
      <c r="F28" s="6">
        <v>1</v>
      </c>
      <c r="G28" s="20">
        <f t="shared" si="0"/>
        <v>2742.32</v>
      </c>
    </row>
    <row r="29" spans="1:7" ht="12.75">
      <c r="A29" s="5" t="s">
        <v>20</v>
      </c>
      <c r="B29" s="7">
        <f>D28</f>
        <v>7699600</v>
      </c>
      <c r="C29" s="7">
        <v>1600600</v>
      </c>
      <c r="D29" s="7">
        <f>B29-C29</f>
        <v>6099000</v>
      </c>
      <c r="E29" s="6">
        <v>13</v>
      </c>
      <c r="F29" s="6">
        <v>3</v>
      </c>
      <c r="G29" s="20">
        <f t="shared" si="0"/>
        <v>6516.74</v>
      </c>
    </row>
    <row r="30" spans="1:13" ht="12.75">
      <c r="A30" s="5">
        <v>40792</v>
      </c>
      <c r="B30" s="7">
        <f>D29</f>
        <v>6099000</v>
      </c>
      <c r="C30" s="7">
        <v>6099000</v>
      </c>
      <c r="D30" s="7">
        <f>B30-C30</f>
        <v>0</v>
      </c>
      <c r="E30" s="6"/>
      <c r="F30" s="6"/>
      <c r="G30" s="20">
        <f t="shared" si="0"/>
        <v>0</v>
      </c>
      <c r="J30" s="50">
        <f>B10</f>
        <v>22000000</v>
      </c>
      <c r="K30">
        <f>F31</f>
        <v>248</v>
      </c>
      <c r="L30">
        <v>13</v>
      </c>
      <c r="M30">
        <f>ROUND((J30*L30%)/365*K30,1)</f>
        <v>1943232.9</v>
      </c>
    </row>
    <row r="31" spans="1:7" ht="12.75">
      <c r="A31" s="9" t="s">
        <v>18</v>
      </c>
      <c r="B31" s="10"/>
      <c r="C31" s="10"/>
      <c r="D31" s="11"/>
      <c r="E31" s="10"/>
      <c r="F31" s="10">
        <f>SUM(F10:F30)</f>
        <v>248</v>
      </c>
      <c r="G31" s="11">
        <f>(SUM(G10:G30))</f>
        <v>1911711.1</v>
      </c>
    </row>
    <row r="33" ht="15.75">
      <c r="A33" s="2" t="s">
        <v>0</v>
      </c>
    </row>
    <row r="35" spans="1:7" ht="12.75" customHeight="1">
      <c r="A35" s="55" t="s">
        <v>24</v>
      </c>
      <c r="B35" s="57" t="s">
        <v>23</v>
      </c>
      <c r="C35" s="55" t="s">
        <v>21</v>
      </c>
      <c r="D35" s="55" t="s">
        <v>25</v>
      </c>
      <c r="E35" s="57" t="s">
        <v>22</v>
      </c>
      <c r="F35" s="55" t="s">
        <v>27</v>
      </c>
      <c r="G35" s="55" t="s">
        <v>26</v>
      </c>
    </row>
    <row r="36" spans="1:7" ht="28.5" customHeight="1">
      <c r="A36" s="56"/>
      <c r="B36" s="57"/>
      <c r="C36" s="56"/>
      <c r="D36" s="56"/>
      <c r="E36" s="57"/>
      <c r="F36" s="56"/>
      <c r="G36" s="56"/>
    </row>
    <row r="37" spans="1:7" ht="12.75">
      <c r="A37" s="60" t="s">
        <v>1</v>
      </c>
      <c r="B37" s="60"/>
      <c r="C37" s="60"/>
      <c r="D37" s="60"/>
      <c r="E37" s="60"/>
      <c r="F37" s="60"/>
      <c r="G37" s="60"/>
    </row>
    <row r="38" spans="1:7" ht="12.75">
      <c r="A38" s="8" t="s">
        <v>29</v>
      </c>
      <c r="B38" s="7">
        <v>1500000</v>
      </c>
      <c r="C38" s="7"/>
      <c r="D38" s="7">
        <f>B38</f>
        <v>1500000</v>
      </c>
      <c r="E38" s="6">
        <v>12.5</v>
      </c>
      <c r="F38" s="6">
        <v>11</v>
      </c>
      <c r="G38" s="4">
        <f aca="true" t="shared" si="1" ref="G38:G49">ROUND((E38/365/100)*F38*D38,2)</f>
        <v>5650.68</v>
      </c>
    </row>
    <row r="39" spans="1:7" ht="12.75">
      <c r="A39" s="8" t="s">
        <v>13</v>
      </c>
      <c r="B39" s="7"/>
      <c r="C39" s="7"/>
      <c r="D39" s="7">
        <v>1500000</v>
      </c>
      <c r="E39" s="6">
        <v>12.5</v>
      </c>
      <c r="F39" s="6">
        <v>10</v>
      </c>
      <c r="G39" s="4">
        <f t="shared" si="1"/>
        <v>5136.99</v>
      </c>
    </row>
    <row r="40" spans="1:7" ht="12.75">
      <c r="A40" s="8" t="s">
        <v>30</v>
      </c>
      <c r="B40" s="7"/>
      <c r="C40" s="7"/>
      <c r="D40" s="7">
        <v>1500000</v>
      </c>
      <c r="E40" s="6">
        <v>12.5</v>
      </c>
      <c r="F40" s="6">
        <v>14</v>
      </c>
      <c r="G40" s="4">
        <f t="shared" si="1"/>
        <v>7191.78</v>
      </c>
    </row>
    <row r="41" spans="1:9" ht="12.75">
      <c r="A41" s="8" t="s">
        <v>31</v>
      </c>
      <c r="B41" s="7">
        <v>2000000</v>
      </c>
      <c r="C41" s="7"/>
      <c r="D41" s="7">
        <v>2000000</v>
      </c>
      <c r="E41" s="6">
        <v>12.5</v>
      </c>
      <c r="F41" s="6">
        <v>6</v>
      </c>
      <c r="G41" s="4">
        <f t="shared" si="1"/>
        <v>4109.59</v>
      </c>
      <c r="I41" s="21">
        <f>SUM(G38:G41)</f>
        <v>22089.04</v>
      </c>
    </row>
    <row r="42" spans="1:9" ht="12.75">
      <c r="A42" s="8" t="s">
        <v>15</v>
      </c>
      <c r="B42" s="7"/>
      <c r="C42" s="7"/>
      <c r="D42" s="7">
        <v>2000000</v>
      </c>
      <c r="E42" s="6">
        <v>12.5</v>
      </c>
      <c r="F42" s="6">
        <v>11</v>
      </c>
      <c r="G42" s="20">
        <f t="shared" si="1"/>
        <v>7534.25</v>
      </c>
      <c r="I42" s="21">
        <f>SUM(G42:G52)</f>
        <v>112328.79000000001</v>
      </c>
    </row>
    <row r="43" spans="1:7" ht="12.75">
      <c r="A43" s="8" t="s">
        <v>16</v>
      </c>
      <c r="B43" s="7"/>
      <c r="C43" s="7"/>
      <c r="D43" s="7">
        <v>2000000</v>
      </c>
      <c r="E43" s="6">
        <v>12.5</v>
      </c>
      <c r="F43" s="6">
        <v>20</v>
      </c>
      <c r="G43" s="20">
        <f t="shared" si="1"/>
        <v>13698.63</v>
      </c>
    </row>
    <row r="44" spans="1:7" ht="12.75">
      <c r="A44" s="8" t="s">
        <v>17</v>
      </c>
      <c r="B44" s="7"/>
      <c r="C44" s="7"/>
      <c r="D44" s="7">
        <v>2000000</v>
      </c>
      <c r="E44" s="6">
        <v>12.5</v>
      </c>
      <c r="F44" s="6">
        <v>11</v>
      </c>
      <c r="G44" s="20">
        <f t="shared" si="1"/>
        <v>7534.25</v>
      </c>
    </row>
    <row r="45" spans="1:7" ht="12.75">
      <c r="A45" s="8" t="s">
        <v>32</v>
      </c>
      <c r="B45" s="7"/>
      <c r="C45" s="7"/>
      <c r="D45" s="7">
        <v>2000000</v>
      </c>
      <c r="E45" s="6">
        <v>12.5</v>
      </c>
      <c r="F45" s="6">
        <v>20</v>
      </c>
      <c r="G45" s="20">
        <f t="shared" si="1"/>
        <v>13698.63</v>
      </c>
    </row>
    <row r="46" spans="1:7" ht="12.75">
      <c r="A46" s="12" t="s">
        <v>33</v>
      </c>
      <c r="B46" s="35"/>
      <c r="C46" s="35"/>
      <c r="D46" s="35">
        <v>2000000</v>
      </c>
      <c r="E46" s="36">
        <v>12.5</v>
      </c>
      <c r="F46" s="36">
        <v>10</v>
      </c>
      <c r="G46" s="37">
        <f t="shared" si="1"/>
        <v>6849.32</v>
      </c>
    </row>
    <row r="47" spans="1:7" ht="12.75">
      <c r="A47" s="8" t="s">
        <v>34</v>
      </c>
      <c r="B47" s="7"/>
      <c r="C47" s="7"/>
      <c r="D47" s="7">
        <v>2000000</v>
      </c>
      <c r="E47" s="6">
        <v>12.5</v>
      </c>
      <c r="F47" s="6">
        <v>20</v>
      </c>
      <c r="G47" s="20">
        <f t="shared" si="1"/>
        <v>13698.63</v>
      </c>
    </row>
    <row r="48" spans="1:7" ht="12.75">
      <c r="A48" s="12" t="s">
        <v>35</v>
      </c>
      <c r="B48" s="7"/>
      <c r="C48" s="7"/>
      <c r="D48" s="35">
        <v>2000000</v>
      </c>
      <c r="E48" s="6">
        <v>12.5</v>
      </c>
      <c r="F48" s="6">
        <v>11</v>
      </c>
      <c r="G48" s="20">
        <f t="shared" si="1"/>
        <v>7534.25</v>
      </c>
    </row>
    <row r="49" spans="1:7" ht="12.75">
      <c r="A49" s="8" t="s">
        <v>36</v>
      </c>
      <c r="B49" s="7"/>
      <c r="C49" s="7"/>
      <c r="D49" s="7">
        <v>2000000</v>
      </c>
      <c r="E49" s="6">
        <v>12.5</v>
      </c>
      <c r="F49" s="6">
        <v>20</v>
      </c>
      <c r="G49" s="20">
        <f t="shared" si="1"/>
        <v>13698.63</v>
      </c>
    </row>
    <row r="50" spans="1:7" ht="12.75">
      <c r="A50" s="12" t="s">
        <v>37</v>
      </c>
      <c r="B50" s="7"/>
      <c r="C50" s="7"/>
      <c r="D50" s="35">
        <v>2000000</v>
      </c>
      <c r="E50" s="6">
        <v>12.5</v>
      </c>
      <c r="F50" s="6">
        <v>10</v>
      </c>
      <c r="G50" s="20">
        <f>ROUND((E50/365/100)*F50*D50,2)</f>
        <v>6849.32</v>
      </c>
    </row>
    <row r="51" spans="1:7" ht="12.75">
      <c r="A51" s="8" t="s">
        <v>38</v>
      </c>
      <c r="B51" s="7"/>
      <c r="C51" s="7"/>
      <c r="D51" s="7">
        <v>2000000</v>
      </c>
      <c r="E51" s="6">
        <v>12.5</v>
      </c>
      <c r="F51" s="6">
        <v>20</v>
      </c>
      <c r="G51" s="20">
        <f>ROUND((E51/365/100)*F51*D51,2)</f>
        <v>13698.63</v>
      </c>
    </row>
    <row r="52" spans="1:7" ht="12.75">
      <c r="A52" s="12" t="s">
        <v>39</v>
      </c>
      <c r="B52" s="7"/>
      <c r="C52" s="7"/>
      <c r="D52" s="35">
        <v>2000000</v>
      </c>
      <c r="E52" s="6">
        <v>12.5</v>
      </c>
      <c r="F52" s="6">
        <v>11</v>
      </c>
      <c r="G52" s="20">
        <f>ROUND((E52/365/100)*F52*D52,2)</f>
        <v>7534.25</v>
      </c>
    </row>
    <row r="53" spans="1:7" ht="12.75">
      <c r="A53" s="9" t="s">
        <v>18</v>
      </c>
      <c r="B53" s="10"/>
      <c r="C53" s="10"/>
      <c r="D53" s="11"/>
      <c r="E53" s="10"/>
      <c r="F53" s="10">
        <f>SUM(F38:F52)</f>
        <v>205</v>
      </c>
      <c r="G53" s="11">
        <f>(SUM(G38:G52))</f>
        <v>134417.83000000002</v>
      </c>
    </row>
    <row r="55" ht="15.75">
      <c r="A55" s="2" t="s">
        <v>40</v>
      </c>
    </row>
    <row r="57" spans="1:7" ht="12.75" customHeight="1">
      <c r="A57" s="55" t="s">
        <v>24</v>
      </c>
      <c r="B57" s="57" t="s">
        <v>23</v>
      </c>
      <c r="C57" s="55" t="s">
        <v>21</v>
      </c>
      <c r="D57" s="55" t="s">
        <v>25</v>
      </c>
      <c r="E57" s="57" t="s">
        <v>22</v>
      </c>
      <c r="F57" s="55" t="s">
        <v>27</v>
      </c>
      <c r="G57" s="55" t="s">
        <v>26</v>
      </c>
    </row>
    <row r="58" spans="1:7" ht="27" customHeight="1">
      <c r="A58" s="56"/>
      <c r="B58" s="57"/>
      <c r="C58" s="56"/>
      <c r="D58" s="56"/>
      <c r="E58" s="57"/>
      <c r="F58" s="56"/>
      <c r="G58" s="56"/>
    </row>
    <row r="59" spans="2:3" ht="12.75">
      <c r="B59" s="58" t="s">
        <v>1</v>
      </c>
      <c r="C59" s="59"/>
    </row>
    <row r="60" spans="1:9" ht="12.75">
      <c r="A60" s="5">
        <v>40786</v>
      </c>
      <c r="B60" s="7">
        <v>2000000</v>
      </c>
      <c r="C60" s="7"/>
      <c r="D60" s="7">
        <f>B60-C60</f>
        <v>2000000</v>
      </c>
      <c r="E60" s="6">
        <v>13</v>
      </c>
      <c r="F60" s="6">
        <v>1</v>
      </c>
      <c r="G60" s="20">
        <f>ROUND((E60/365/100)*F60*D60,2)</f>
        <v>712.33</v>
      </c>
      <c r="I60" s="21">
        <f>SUM(G60:G70)</f>
        <v>893260.27</v>
      </c>
    </row>
    <row r="61" spans="1:7" ht="12.75">
      <c r="A61" s="5">
        <v>40787</v>
      </c>
      <c r="B61" s="7">
        <v>2000000</v>
      </c>
      <c r="C61" s="7"/>
      <c r="D61" s="7">
        <v>2000000</v>
      </c>
      <c r="E61" s="6">
        <v>13</v>
      </c>
      <c r="F61" s="6">
        <v>1</v>
      </c>
      <c r="G61" s="20">
        <f>ROUND((E61/365/100)*F61*D61,2)</f>
        <v>712.33</v>
      </c>
    </row>
    <row r="62" spans="1:7" ht="12.75">
      <c r="A62" s="5" t="s">
        <v>42</v>
      </c>
      <c r="B62" s="7">
        <v>12000000</v>
      </c>
      <c r="C62" s="7"/>
      <c r="D62" s="7">
        <f>B62-C62</f>
        <v>12000000</v>
      </c>
      <c r="E62" s="6">
        <v>13</v>
      </c>
      <c r="F62" s="6">
        <v>3</v>
      </c>
      <c r="G62" s="20">
        <f>ROUND((E62/365/100)*F62*D62,2)</f>
        <v>12821.92</v>
      </c>
    </row>
    <row r="63" spans="1:7" ht="12.75">
      <c r="A63" s="5" t="s">
        <v>41</v>
      </c>
      <c r="B63" s="7">
        <v>14000000</v>
      </c>
      <c r="C63" s="7"/>
      <c r="D63" s="7">
        <f>B63</f>
        <v>14000000</v>
      </c>
      <c r="E63" s="6">
        <v>13</v>
      </c>
      <c r="F63" s="6">
        <v>16</v>
      </c>
      <c r="G63" s="20">
        <f>ROUND((E63/365/100)*F63*D63,2)</f>
        <v>79780.82</v>
      </c>
    </row>
    <row r="64" spans="1:7" ht="12.75">
      <c r="A64" s="16" t="s">
        <v>33</v>
      </c>
      <c r="B64" s="7">
        <v>22000000</v>
      </c>
      <c r="C64" s="7"/>
      <c r="D64" s="7">
        <f aca="true" t="shared" si="2" ref="D64:D70">B64</f>
        <v>22000000</v>
      </c>
      <c r="E64" s="6">
        <v>13</v>
      </c>
      <c r="F64" s="36">
        <v>10</v>
      </c>
      <c r="G64" s="20">
        <f aca="true" t="shared" si="3" ref="G64:G70">ROUND((E64/365/100)*F64*D64,2)</f>
        <v>78356.16</v>
      </c>
    </row>
    <row r="65" spans="1:7" ht="12.75">
      <c r="A65" s="5" t="s">
        <v>34</v>
      </c>
      <c r="B65" s="7">
        <f>B64</f>
        <v>22000000</v>
      </c>
      <c r="C65" s="7"/>
      <c r="D65" s="7">
        <f t="shared" si="2"/>
        <v>22000000</v>
      </c>
      <c r="E65" s="6">
        <v>13</v>
      </c>
      <c r="F65" s="6">
        <v>20</v>
      </c>
      <c r="G65" s="20">
        <f t="shared" si="3"/>
        <v>156712.33</v>
      </c>
    </row>
    <row r="66" spans="1:7" ht="12.75">
      <c r="A66" s="16" t="s">
        <v>35</v>
      </c>
      <c r="B66" s="7">
        <f>B65</f>
        <v>22000000</v>
      </c>
      <c r="C66" s="7"/>
      <c r="D66" s="7">
        <f t="shared" si="2"/>
        <v>22000000</v>
      </c>
      <c r="E66" s="6">
        <v>13</v>
      </c>
      <c r="F66" s="6">
        <v>11</v>
      </c>
      <c r="G66" s="20">
        <f t="shared" si="3"/>
        <v>86191.78</v>
      </c>
    </row>
    <row r="67" spans="1:7" ht="12.75">
      <c r="A67" s="5" t="s">
        <v>36</v>
      </c>
      <c r="B67" s="7">
        <f>B66</f>
        <v>22000000</v>
      </c>
      <c r="C67" s="7"/>
      <c r="D67" s="7">
        <f t="shared" si="2"/>
        <v>22000000</v>
      </c>
      <c r="E67" s="6">
        <v>13</v>
      </c>
      <c r="F67" s="6">
        <v>20</v>
      </c>
      <c r="G67" s="20">
        <f t="shared" si="3"/>
        <v>156712.33</v>
      </c>
    </row>
    <row r="68" spans="1:7" ht="12.75">
      <c r="A68" s="16" t="s">
        <v>37</v>
      </c>
      <c r="B68" s="7">
        <f>B67</f>
        <v>22000000</v>
      </c>
      <c r="C68" s="7"/>
      <c r="D68" s="7">
        <f t="shared" si="2"/>
        <v>22000000</v>
      </c>
      <c r="E68" s="6">
        <v>13</v>
      </c>
      <c r="F68" s="6">
        <v>10</v>
      </c>
      <c r="G68" s="20">
        <f t="shared" si="3"/>
        <v>78356.16</v>
      </c>
    </row>
    <row r="69" spans="1:7" ht="12.75">
      <c r="A69" s="5" t="s">
        <v>38</v>
      </c>
      <c r="B69" s="7">
        <f>B68</f>
        <v>22000000</v>
      </c>
      <c r="C69" s="7"/>
      <c r="D69" s="7">
        <f t="shared" si="2"/>
        <v>22000000</v>
      </c>
      <c r="E69" s="6">
        <v>13</v>
      </c>
      <c r="F69" s="6">
        <v>20</v>
      </c>
      <c r="G69" s="20">
        <f t="shared" si="3"/>
        <v>156712.33</v>
      </c>
    </row>
    <row r="70" spans="1:7" ht="12.75">
      <c r="A70" s="16" t="s">
        <v>39</v>
      </c>
      <c r="B70" s="7">
        <v>22000000</v>
      </c>
      <c r="C70" s="7"/>
      <c r="D70" s="7">
        <f t="shared" si="2"/>
        <v>22000000</v>
      </c>
      <c r="E70" s="6">
        <v>13</v>
      </c>
      <c r="F70" s="6">
        <v>11</v>
      </c>
      <c r="G70" s="20">
        <f t="shared" si="3"/>
        <v>86191.78</v>
      </c>
    </row>
    <row r="71" spans="1:7" ht="13.5" thickBot="1">
      <c r="A71" s="13" t="s">
        <v>18</v>
      </c>
      <c r="B71" s="14"/>
      <c r="C71" s="14"/>
      <c r="D71" s="15"/>
      <c r="E71" s="14"/>
      <c r="F71" s="14">
        <f>SUM(F60:F70)</f>
        <v>123</v>
      </c>
      <c r="G71" s="15">
        <f>(SUM(G60:G70))</f>
        <v>893260.27</v>
      </c>
    </row>
    <row r="72" ht="12.75">
      <c r="I72" t="s">
        <v>44</v>
      </c>
    </row>
    <row r="73" spans="1:9" ht="12.75">
      <c r="A73" s="17" t="s">
        <v>43</v>
      </c>
      <c r="B73" s="18"/>
      <c r="C73" s="18"/>
      <c r="D73" s="18"/>
      <c r="E73" s="18"/>
      <c r="F73" s="18"/>
      <c r="G73" s="19">
        <f>G71+G53+G31</f>
        <v>2939389.2</v>
      </c>
      <c r="I73" s="21">
        <f>I23+I41</f>
        <v>1683239.7200000002</v>
      </c>
    </row>
    <row r="74" ht="12.75">
      <c r="I74" t="s">
        <v>45</v>
      </c>
    </row>
    <row r="75" spans="1:9" ht="12.75">
      <c r="A75" s="25" t="s">
        <v>48</v>
      </c>
      <c r="B75" s="25"/>
      <c r="C75" s="26"/>
      <c r="D75" s="25"/>
      <c r="E75" s="26"/>
      <c r="I75" s="21">
        <f>I24+I42+I60</f>
        <v>1256149.48</v>
      </c>
    </row>
    <row r="76" spans="1:9" ht="12.75">
      <c r="A76" s="25"/>
      <c r="B76" s="25"/>
      <c r="C76" s="30" t="s">
        <v>49</v>
      </c>
      <c r="D76" s="31"/>
      <c r="E76" s="30" t="s">
        <v>50</v>
      </c>
      <c r="I76" s="22">
        <f>SUM(I73:I75)</f>
        <v>2939389.2</v>
      </c>
    </row>
    <row r="77" spans="1:11" ht="15.75">
      <c r="A77" s="25"/>
      <c r="B77" s="25"/>
      <c r="C77" s="32"/>
      <c r="D77" s="32"/>
      <c r="E77" s="32"/>
      <c r="G77" s="49"/>
      <c r="H77" s="49"/>
      <c r="I77" s="49"/>
      <c r="J77" s="49"/>
      <c r="K77" s="49"/>
    </row>
    <row r="78" spans="1:5" ht="12.75">
      <c r="A78" s="25" t="s">
        <v>51</v>
      </c>
      <c r="B78" s="25"/>
      <c r="C78" s="33"/>
      <c r="D78" s="32"/>
      <c r="E78" s="33"/>
    </row>
    <row r="79" spans="1:5" ht="12.75">
      <c r="A79" s="25"/>
      <c r="B79" s="25"/>
      <c r="C79" s="30" t="s">
        <v>49</v>
      </c>
      <c r="D79" s="31"/>
      <c r="E79" s="30" t="s">
        <v>50</v>
      </c>
    </row>
    <row r="80" spans="1:5" ht="12.75">
      <c r="A80" s="25"/>
      <c r="B80" s="25"/>
      <c r="C80" s="32"/>
      <c r="D80" s="32"/>
      <c r="E80" s="32"/>
    </row>
    <row r="81" spans="1:5" ht="12.75">
      <c r="A81" s="25" t="s">
        <v>52</v>
      </c>
      <c r="B81" s="25"/>
      <c r="C81" s="33"/>
      <c r="D81" s="32"/>
      <c r="E81" s="33"/>
    </row>
    <row r="82" spans="1:5" ht="12.75">
      <c r="A82" s="25"/>
      <c r="B82" s="25"/>
      <c r="C82" s="30" t="s">
        <v>49</v>
      </c>
      <c r="D82" s="31"/>
      <c r="E82" s="30" t="s">
        <v>50</v>
      </c>
    </row>
  </sheetData>
  <sheetProtection/>
  <mergeCells count="26">
    <mergeCell ref="E57:E58"/>
    <mergeCell ref="F57:F58"/>
    <mergeCell ref="G57:G58"/>
    <mergeCell ref="A57:A58"/>
    <mergeCell ref="B57:B58"/>
    <mergeCell ref="C57:C58"/>
    <mergeCell ref="D57:D58"/>
    <mergeCell ref="B59:C59"/>
    <mergeCell ref="A9:G9"/>
    <mergeCell ref="A35:A36"/>
    <mergeCell ref="B35:B36"/>
    <mergeCell ref="C35:C36"/>
    <mergeCell ref="D35:D36"/>
    <mergeCell ref="E35:E36"/>
    <mergeCell ref="F35:F36"/>
    <mergeCell ref="G35:G36"/>
    <mergeCell ref="A37:G37"/>
    <mergeCell ref="A3:G3"/>
    <mergeCell ref="A2:G2"/>
    <mergeCell ref="A7:A8"/>
    <mergeCell ref="B7:B8"/>
    <mergeCell ref="C7:C8"/>
    <mergeCell ref="D7:D8"/>
    <mergeCell ref="E7:E8"/>
    <mergeCell ref="F7:F8"/>
    <mergeCell ref="G7:G8"/>
  </mergeCells>
  <printOptions/>
  <pageMargins left="0.64" right="0.17" top="0.21" bottom="0.18" header="0.22" footer="0.18"/>
  <pageSetup horizontalDpi="600" verticalDpi="600" orientation="portrait" paperSize="9" scale="90" r:id="rId1"/>
  <rowBreaks count="1" manualBreakCount="1">
    <brk id="54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57421875" style="0" customWidth="1"/>
    <col min="2" max="2" width="25.8515625" style="0" customWidth="1"/>
    <col min="3" max="3" width="21.57421875" style="0" customWidth="1"/>
    <col min="4" max="4" width="20.140625" style="0" customWidth="1"/>
    <col min="5" max="5" width="13.57421875" style="0" customWidth="1"/>
    <col min="6" max="6" width="10.28125" style="0" customWidth="1"/>
    <col min="7" max="7" width="10.00390625" style="0" customWidth="1"/>
  </cols>
  <sheetData>
    <row r="1" spans="1:7" ht="12.75">
      <c r="A1" s="61" t="s">
        <v>70</v>
      </c>
      <c r="B1" s="61"/>
      <c r="C1" s="61"/>
      <c r="D1" s="61"/>
      <c r="E1" s="61"/>
      <c r="F1" s="61"/>
      <c r="G1" s="41"/>
    </row>
    <row r="2" spans="1:7" ht="65.25" customHeight="1">
      <c r="A2" s="69" t="s">
        <v>71</v>
      </c>
      <c r="B2" s="69"/>
      <c r="C2" s="69"/>
      <c r="D2" s="69"/>
      <c r="E2" s="69"/>
      <c r="F2" s="69"/>
      <c r="G2" s="42"/>
    </row>
    <row r="3" spans="1:7" ht="12.75">
      <c r="A3" s="61" t="s">
        <v>72</v>
      </c>
      <c r="B3" s="61"/>
      <c r="C3" s="61"/>
      <c r="D3" s="61"/>
      <c r="E3" s="61"/>
      <c r="F3" s="61"/>
      <c r="G3" s="41"/>
    </row>
    <row r="5" spans="1:6" ht="26.25" customHeight="1">
      <c r="A5" s="64" t="s">
        <v>47</v>
      </c>
      <c r="B5" s="62" t="s">
        <v>59</v>
      </c>
      <c r="C5" s="62" t="s">
        <v>69</v>
      </c>
      <c r="D5" s="66" t="s">
        <v>68</v>
      </c>
      <c r="E5" s="67"/>
      <c r="F5" s="68"/>
    </row>
    <row r="6" spans="1:6" ht="87.75" customHeight="1">
      <c r="A6" s="65"/>
      <c r="B6" s="63"/>
      <c r="C6" s="63"/>
      <c r="D6" s="3" t="s">
        <v>62</v>
      </c>
      <c r="E6" s="43" t="s">
        <v>63</v>
      </c>
      <c r="F6" s="3" t="s">
        <v>64</v>
      </c>
    </row>
    <row r="7" spans="1:6" ht="52.5" customHeight="1">
      <c r="A7" s="38">
        <v>1</v>
      </c>
      <c r="B7" s="40" t="s">
        <v>60</v>
      </c>
      <c r="C7" s="4">
        <f>'Расчет по уплате процентов'!G10</f>
        <v>156712.33</v>
      </c>
      <c r="D7" s="40" t="s">
        <v>65</v>
      </c>
      <c r="E7" s="47"/>
      <c r="F7" s="47"/>
    </row>
    <row r="8" spans="1:6" ht="12.75">
      <c r="A8" s="38"/>
      <c r="B8" s="40"/>
      <c r="C8" s="4">
        <f>'Расчет по уплате процентов'!G11</f>
        <v>86191.78</v>
      </c>
      <c r="D8" s="40" t="s">
        <v>65</v>
      </c>
      <c r="E8" s="47"/>
      <c r="F8" s="47"/>
    </row>
    <row r="9" spans="1:6" ht="12.75">
      <c r="A9" s="38"/>
      <c r="B9" s="40"/>
      <c r="C9" s="4">
        <f>'Расчет по уплате процентов'!G12</f>
        <v>156712.33</v>
      </c>
      <c r="D9" s="40" t="s">
        <v>65</v>
      </c>
      <c r="E9" s="47"/>
      <c r="F9" s="47"/>
    </row>
    <row r="10" spans="1:6" ht="12.75">
      <c r="A10" s="38"/>
      <c r="B10" s="40"/>
      <c r="C10" s="4">
        <f>'Расчет по уплате процентов'!G13</f>
        <v>62684.93</v>
      </c>
      <c r="D10" s="40" t="s">
        <v>65</v>
      </c>
      <c r="E10" s="47"/>
      <c r="F10" s="47"/>
    </row>
    <row r="11" spans="1:6" ht="12.75">
      <c r="A11" s="38"/>
      <c r="B11" s="40"/>
      <c r="C11" s="4">
        <f>'Расчет по уплате процентов'!G14</f>
        <v>156712.33</v>
      </c>
      <c r="D11" s="40" t="s">
        <v>65</v>
      </c>
      <c r="E11" s="47"/>
      <c r="F11" s="47"/>
    </row>
    <row r="12" spans="1:6" ht="12.75">
      <c r="A12" s="38"/>
      <c r="B12" s="40"/>
      <c r="C12" s="4">
        <f>'Расчет по уплате процентов'!G15</f>
        <v>86191.78</v>
      </c>
      <c r="D12" s="40" t="s">
        <v>65</v>
      </c>
      <c r="E12" s="47"/>
      <c r="F12" s="47"/>
    </row>
    <row r="13" spans="1:6" ht="12.75">
      <c r="A13" s="38"/>
      <c r="B13" s="40"/>
      <c r="C13" s="4">
        <f>'Расчет по уплате процентов'!G16</f>
        <v>156712.33</v>
      </c>
      <c r="D13" s="40" t="s">
        <v>65</v>
      </c>
      <c r="E13" s="47"/>
      <c r="F13" s="47"/>
    </row>
    <row r="14" spans="1:6" ht="12.75">
      <c r="A14" s="38"/>
      <c r="B14" s="40"/>
      <c r="C14" s="4">
        <f>'Расчет по уплате процентов'!G17</f>
        <v>78356.16</v>
      </c>
      <c r="D14" s="40" t="s">
        <v>65</v>
      </c>
      <c r="E14" s="47"/>
      <c r="F14" s="47"/>
    </row>
    <row r="15" spans="1:6" ht="12.75">
      <c r="A15" s="38"/>
      <c r="B15" s="40"/>
      <c r="C15" s="4">
        <f>'Расчет по уплате процентов'!G18</f>
        <v>156712.33</v>
      </c>
      <c r="D15" s="40" t="s">
        <v>65</v>
      </c>
      <c r="E15" s="47"/>
      <c r="F15" s="47"/>
    </row>
    <row r="16" spans="1:6" ht="12.75">
      <c r="A16" s="38"/>
      <c r="B16" s="40"/>
      <c r="C16" s="4">
        <f>'Расчет по уплате процентов'!G19</f>
        <v>86191.78</v>
      </c>
      <c r="D16" s="40" t="s">
        <v>65</v>
      </c>
      <c r="E16" s="47"/>
      <c r="F16" s="47"/>
    </row>
    <row r="17" spans="1:6" ht="12.75">
      <c r="A17" s="38"/>
      <c r="B17" s="40"/>
      <c r="C17" s="4">
        <f>'Расчет по уплате процентов'!G20</f>
        <v>156712.33</v>
      </c>
      <c r="D17" s="40" t="s">
        <v>65</v>
      </c>
      <c r="E17" s="47"/>
      <c r="F17" s="47"/>
    </row>
    <row r="18" spans="1:6" ht="12.75">
      <c r="A18" s="38"/>
      <c r="B18" s="40"/>
      <c r="C18" s="4">
        <f>'Расчет по уплате процентов'!G21</f>
        <v>78356.16</v>
      </c>
      <c r="D18" s="40" t="s">
        <v>65</v>
      </c>
      <c r="E18" s="47"/>
      <c r="F18" s="47"/>
    </row>
    <row r="19" spans="1:6" ht="12.75">
      <c r="A19" s="38"/>
      <c r="B19" s="40"/>
      <c r="C19" s="4">
        <f>'Расчет по уплате процентов'!G22</f>
        <v>156712.33</v>
      </c>
      <c r="D19" s="40" t="s">
        <v>65</v>
      </c>
      <c r="E19" s="47"/>
      <c r="F19" s="47"/>
    </row>
    <row r="20" spans="1:6" ht="12.75">
      <c r="A20" s="38"/>
      <c r="B20" s="40"/>
      <c r="C20" s="4">
        <f>'Расчет по уплате процентов'!G23</f>
        <v>86191.78</v>
      </c>
      <c r="D20" s="40" t="s">
        <v>65</v>
      </c>
      <c r="E20" s="47"/>
      <c r="F20" s="47"/>
    </row>
    <row r="21" spans="1:6" ht="12.75">
      <c r="A21" s="38"/>
      <c r="B21" s="45" t="s">
        <v>66</v>
      </c>
      <c r="C21" s="44">
        <f>SUM(C7:C20)</f>
        <v>1661150.6800000002</v>
      </c>
      <c r="D21" s="40"/>
      <c r="E21" s="47"/>
      <c r="F21" s="47"/>
    </row>
    <row r="22" spans="1:6" ht="51">
      <c r="A22" s="38">
        <v>2</v>
      </c>
      <c r="B22" s="40" t="s">
        <v>61</v>
      </c>
      <c r="C22" s="4">
        <f>'Расчет по уплате процентов'!G38</f>
        <v>5650.68</v>
      </c>
      <c r="D22" s="40" t="s">
        <v>65</v>
      </c>
      <c r="E22" s="47"/>
      <c r="F22" s="47"/>
    </row>
    <row r="23" spans="1:6" ht="12.75">
      <c r="A23" s="38"/>
      <c r="B23" s="40"/>
      <c r="C23" s="4">
        <f>'Расчет по уплате процентов'!G39</f>
        <v>5136.99</v>
      </c>
      <c r="D23" s="40" t="s">
        <v>65</v>
      </c>
      <c r="E23" s="47"/>
      <c r="F23" s="47"/>
    </row>
    <row r="24" spans="1:6" ht="12.75">
      <c r="A24" s="38"/>
      <c r="B24" s="40"/>
      <c r="C24" s="4">
        <f>'Расчет по уплате процентов'!G40</f>
        <v>7191.78</v>
      </c>
      <c r="D24" s="40" t="s">
        <v>65</v>
      </c>
      <c r="E24" s="47"/>
      <c r="F24" s="47"/>
    </row>
    <row r="25" spans="1:6" ht="12.75">
      <c r="A25" s="38"/>
      <c r="B25" s="40"/>
      <c r="C25" s="4">
        <f>'Расчет по уплате процентов'!G41</f>
        <v>4109.59</v>
      </c>
      <c r="D25" s="40" t="s">
        <v>65</v>
      </c>
      <c r="E25" s="47"/>
      <c r="F25" s="47"/>
    </row>
    <row r="26" spans="1:6" ht="12.75">
      <c r="A26" s="38"/>
      <c r="B26" s="45" t="s">
        <v>66</v>
      </c>
      <c r="C26" s="44">
        <f>SUM(C22:C25)</f>
        <v>22089.04</v>
      </c>
      <c r="D26" s="40"/>
      <c r="E26" s="47"/>
      <c r="F26" s="47"/>
    </row>
    <row r="27" spans="1:6" ht="25.5">
      <c r="A27" s="48">
        <v>3</v>
      </c>
      <c r="B27" s="45" t="s">
        <v>67</v>
      </c>
      <c r="C27" s="44">
        <f>C21+C26</f>
        <v>1683239.7200000002</v>
      </c>
      <c r="D27" s="40"/>
      <c r="E27" s="47"/>
      <c r="F27" s="47"/>
    </row>
    <row r="28" spans="1:7" ht="12.75">
      <c r="A28" s="25"/>
      <c r="B28" s="46"/>
      <c r="C28" s="28"/>
      <c r="D28" s="27"/>
      <c r="E28" s="39"/>
      <c r="F28" s="24"/>
      <c r="G28" s="24"/>
    </row>
    <row r="29" spans="1:7" ht="12.75">
      <c r="A29" s="25"/>
      <c r="B29" s="25" t="s">
        <v>48</v>
      </c>
      <c r="C29" s="28"/>
      <c r="D29" s="27"/>
      <c r="E29" s="39"/>
      <c r="F29" s="24"/>
      <c r="G29" s="24"/>
    </row>
    <row r="30" spans="1:7" ht="12.75">
      <c r="A30" s="25"/>
      <c r="B30" s="33"/>
      <c r="C30" s="33"/>
      <c r="D30" s="27"/>
      <c r="E30" s="39"/>
      <c r="F30" s="24"/>
      <c r="G30" s="24"/>
    </row>
    <row r="31" spans="2:3" ht="12.75">
      <c r="B31" s="30" t="s">
        <v>49</v>
      </c>
      <c r="C31" s="30" t="s">
        <v>50</v>
      </c>
    </row>
    <row r="32" spans="2:3" ht="12.75">
      <c r="B32" s="25"/>
      <c r="C32" s="23" t="s">
        <v>56</v>
      </c>
    </row>
    <row r="33" ht="12.75">
      <c r="B33" s="25" t="s">
        <v>51</v>
      </c>
    </row>
    <row r="34" spans="2:3" ht="12.75">
      <c r="B34" s="33"/>
      <c r="C34" s="33"/>
    </row>
    <row r="35" spans="2:3" ht="12.75">
      <c r="B35" s="30" t="s">
        <v>49</v>
      </c>
      <c r="C35" s="30" t="s">
        <v>50</v>
      </c>
    </row>
    <row r="36" spans="2:3" ht="12.75">
      <c r="B36" s="30"/>
      <c r="C36" s="30"/>
    </row>
    <row r="37" ht="12.75">
      <c r="B37" s="25" t="s">
        <v>52</v>
      </c>
    </row>
    <row r="38" spans="2:3" ht="12.75">
      <c r="B38" s="33"/>
      <c r="C38" s="33"/>
    </row>
    <row r="39" spans="2:3" ht="12.75">
      <c r="B39" s="30" t="s">
        <v>49</v>
      </c>
      <c r="C39" s="30" t="s">
        <v>50</v>
      </c>
    </row>
    <row r="41" ht="12.75">
      <c r="B41" s="29" t="s">
        <v>57</v>
      </c>
    </row>
    <row r="42" ht="12.75">
      <c r="B42" s="25" t="s">
        <v>53</v>
      </c>
    </row>
    <row r="43" spans="2:3" ht="12.75">
      <c r="B43" s="33"/>
      <c r="C43" s="33"/>
    </row>
    <row r="44" spans="2:3" ht="12.75">
      <c r="B44" s="30" t="s">
        <v>49</v>
      </c>
      <c r="C44" s="30" t="s">
        <v>50</v>
      </c>
    </row>
    <row r="45" ht="12.75">
      <c r="C45" s="23" t="s">
        <v>56</v>
      </c>
    </row>
    <row r="46" spans="2:3" ht="12.75">
      <c r="B46" s="29" t="s">
        <v>58</v>
      </c>
      <c r="C46" s="25"/>
    </row>
    <row r="47" spans="2:3" ht="12.75">
      <c r="B47" s="34" t="s">
        <v>54</v>
      </c>
      <c r="C47" s="25"/>
    </row>
    <row r="48" spans="2:3" ht="12.75">
      <c r="B48" s="25" t="s">
        <v>53</v>
      </c>
      <c r="C48" s="30"/>
    </row>
    <row r="49" spans="2:3" ht="12.75">
      <c r="B49" s="33"/>
      <c r="C49" s="33"/>
    </row>
    <row r="50" spans="2:3" ht="12.75">
      <c r="B50" s="30" t="s">
        <v>49</v>
      </c>
      <c r="C50" s="30" t="s">
        <v>50</v>
      </c>
    </row>
    <row r="51" ht="12.75">
      <c r="C51" s="23" t="s">
        <v>56</v>
      </c>
    </row>
  </sheetData>
  <sheetProtection/>
  <mergeCells count="7">
    <mergeCell ref="A3:F3"/>
    <mergeCell ref="A1:F1"/>
    <mergeCell ref="B5:B6"/>
    <mergeCell ref="A5:A6"/>
    <mergeCell ref="C5:C6"/>
    <mergeCell ref="D5:F5"/>
    <mergeCell ref="A2:F2"/>
  </mergeCells>
  <printOptions/>
  <pageMargins left="0.57" right="0.17" top="0.17" bottom="0.18" header="0.17" footer="0.18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E37" sqref="E37"/>
    </sheetView>
  </sheetViews>
  <sheetFormatPr defaultColWidth="9.140625" defaultRowHeight="12.75"/>
  <cols>
    <col min="1" max="1" width="4.57421875" style="0" customWidth="1"/>
    <col min="2" max="2" width="28.57421875" style="0" customWidth="1"/>
    <col min="3" max="3" width="21.57421875" style="0" customWidth="1"/>
    <col min="4" max="4" width="13.57421875" style="0" customWidth="1"/>
    <col min="5" max="5" width="11.140625" style="0" customWidth="1"/>
    <col min="6" max="6" width="10.28125" style="0" customWidth="1"/>
    <col min="7" max="7" width="10.00390625" style="0" customWidth="1"/>
  </cols>
  <sheetData>
    <row r="1" ht="12.75">
      <c r="E1" t="s">
        <v>74</v>
      </c>
    </row>
    <row r="3" spans="1:7" ht="12.75">
      <c r="A3" s="61" t="s">
        <v>70</v>
      </c>
      <c r="B3" s="61"/>
      <c r="C3" s="61"/>
      <c r="D3" s="61"/>
      <c r="E3" s="61"/>
      <c r="F3" s="61"/>
      <c r="G3" s="41"/>
    </row>
    <row r="4" spans="1:7" ht="65.25" customHeight="1">
      <c r="A4" s="69" t="s">
        <v>75</v>
      </c>
      <c r="B4" s="69"/>
      <c r="C4" s="69"/>
      <c r="D4" s="69"/>
      <c r="E4" s="69"/>
      <c r="F4" s="69"/>
      <c r="G4" s="42"/>
    </row>
    <row r="5" spans="1:7" ht="12.75">
      <c r="A5" s="61" t="s">
        <v>72</v>
      </c>
      <c r="B5" s="61"/>
      <c r="C5" s="61"/>
      <c r="D5" s="61"/>
      <c r="E5" s="61"/>
      <c r="F5" s="61"/>
      <c r="G5" s="41"/>
    </row>
    <row r="7" spans="1:6" ht="26.25" customHeight="1">
      <c r="A7" s="57" t="s">
        <v>47</v>
      </c>
      <c r="B7" s="62" t="s">
        <v>59</v>
      </c>
      <c r="C7" s="62" t="s">
        <v>69</v>
      </c>
      <c r="D7" s="66" t="s">
        <v>68</v>
      </c>
      <c r="E7" s="67"/>
      <c r="F7" s="68"/>
    </row>
    <row r="8" spans="1:6" ht="87.75" customHeight="1">
      <c r="A8" s="57"/>
      <c r="B8" s="63"/>
      <c r="C8" s="63"/>
      <c r="D8" s="3" t="s">
        <v>62</v>
      </c>
      <c r="E8" s="43" t="s">
        <v>63</v>
      </c>
      <c r="F8" s="3" t="s">
        <v>64</v>
      </c>
    </row>
    <row r="9" spans="1:6" ht="12.75">
      <c r="A9" s="38"/>
      <c r="B9" s="40"/>
      <c r="C9" s="4"/>
      <c r="D9" s="40"/>
      <c r="E9" s="47"/>
      <c r="F9" s="47"/>
    </row>
    <row r="10" spans="1:6" ht="12.75">
      <c r="A10" s="38"/>
      <c r="B10" s="40"/>
      <c r="C10" s="4"/>
      <c r="D10" s="40"/>
      <c r="E10" s="47"/>
      <c r="F10" s="47"/>
    </row>
    <row r="11" spans="1:6" ht="12.75">
      <c r="A11" s="38"/>
      <c r="B11" s="40"/>
      <c r="C11" s="4"/>
      <c r="D11" s="40"/>
      <c r="E11" s="47"/>
      <c r="F11" s="47"/>
    </row>
    <row r="12" spans="1:6" ht="12.75">
      <c r="A12" s="38"/>
      <c r="B12" s="40"/>
      <c r="C12" s="4"/>
      <c r="D12" s="40"/>
      <c r="E12" s="47"/>
      <c r="F12" s="47"/>
    </row>
    <row r="13" spans="1:6" ht="12.75">
      <c r="A13" s="38"/>
      <c r="B13" s="40"/>
      <c r="C13" s="4"/>
      <c r="D13" s="40"/>
      <c r="E13" s="47"/>
      <c r="F13" s="47"/>
    </row>
    <row r="14" spans="1:6" ht="12.75">
      <c r="A14" s="38"/>
      <c r="B14" s="40"/>
      <c r="C14" s="4"/>
      <c r="D14" s="40"/>
      <c r="E14" s="47"/>
      <c r="F14" s="47"/>
    </row>
    <row r="15" spans="1:6" ht="12.75">
      <c r="A15" s="38"/>
      <c r="B15" s="40"/>
      <c r="C15" s="4"/>
      <c r="D15" s="40"/>
      <c r="E15" s="47"/>
      <c r="F15" s="47"/>
    </row>
    <row r="16" spans="1:6" ht="12.75">
      <c r="A16" s="38"/>
      <c r="B16" s="40"/>
      <c r="C16" s="4"/>
      <c r="D16" s="40"/>
      <c r="E16" s="47"/>
      <c r="F16" s="47"/>
    </row>
    <row r="17" spans="1:6" ht="12.75">
      <c r="A17" s="38"/>
      <c r="B17" s="40"/>
      <c r="C17" s="4"/>
      <c r="D17" s="40"/>
      <c r="E17" s="47"/>
      <c r="F17" s="47"/>
    </row>
    <row r="18" spans="1:6" ht="12.75">
      <c r="A18" s="38"/>
      <c r="B18" s="40"/>
      <c r="C18" s="4"/>
      <c r="D18" s="40"/>
      <c r="E18" s="47"/>
      <c r="F18" s="47"/>
    </row>
    <row r="19" spans="1:6" ht="12.75">
      <c r="A19" s="38"/>
      <c r="B19" s="40"/>
      <c r="C19" s="4"/>
      <c r="D19" s="40"/>
      <c r="E19" s="47"/>
      <c r="F19" s="47"/>
    </row>
    <row r="20" spans="1:6" ht="12.75">
      <c r="A20" s="38"/>
      <c r="B20" s="40"/>
      <c r="C20" s="4"/>
      <c r="D20" s="40"/>
      <c r="E20" s="47"/>
      <c r="F20" s="47"/>
    </row>
    <row r="21" spans="1:6" ht="12.75">
      <c r="A21" s="38"/>
      <c r="B21" s="40"/>
      <c r="C21" s="4"/>
      <c r="D21" s="40"/>
      <c r="E21" s="47"/>
      <c r="F21" s="47"/>
    </row>
    <row r="22" spans="1:6" ht="12.75">
      <c r="A22" s="38"/>
      <c r="B22" s="40"/>
      <c r="C22" s="4"/>
      <c r="D22" s="40"/>
      <c r="E22" s="47"/>
      <c r="F22" s="47"/>
    </row>
    <row r="23" spans="1:6" ht="12.75">
      <c r="A23" s="38"/>
      <c r="B23" s="45"/>
      <c r="C23" s="44"/>
      <c r="D23" s="40"/>
      <c r="E23" s="47"/>
      <c r="F23" s="47"/>
    </row>
    <row r="24" spans="1:6" ht="12.75">
      <c r="A24" s="38"/>
      <c r="B24" s="40"/>
      <c r="C24" s="4"/>
      <c r="D24" s="40"/>
      <c r="E24" s="47"/>
      <c r="F24" s="47"/>
    </row>
    <row r="25" spans="1:6" ht="12.75">
      <c r="A25" s="38"/>
      <c r="B25" s="40"/>
      <c r="C25" s="4"/>
      <c r="D25" s="40"/>
      <c r="E25" s="47"/>
      <c r="F25" s="47"/>
    </row>
    <row r="26" spans="1:6" ht="12.75">
      <c r="A26" s="38"/>
      <c r="B26" s="40"/>
      <c r="C26" s="4"/>
      <c r="D26" s="40"/>
      <c r="E26" s="47"/>
      <c r="F26" s="47"/>
    </row>
    <row r="27" spans="1:6" ht="12.75">
      <c r="A27" s="38"/>
      <c r="B27" s="40"/>
      <c r="C27" s="4"/>
      <c r="D27" s="40"/>
      <c r="E27" s="47"/>
      <c r="F27" s="47"/>
    </row>
    <row r="28" spans="1:6" ht="12.75">
      <c r="A28" s="38"/>
      <c r="B28" s="45"/>
      <c r="C28" s="44"/>
      <c r="D28" s="40"/>
      <c r="E28" s="47"/>
      <c r="F28" s="47"/>
    </row>
    <row r="29" spans="1:6" ht="12.75">
      <c r="A29" s="48"/>
      <c r="B29" s="45"/>
      <c r="C29" s="44"/>
      <c r="D29" s="40"/>
      <c r="E29" s="47"/>
      <c r="F29" s="47"/>
    </row>
    <row r="30" spans="1:7" ht="12.75">
      <c r="A30" s="25"/>
      <c r="B30" s="46"/>
      <c r="C30" s="28"/>
      <c r="D30" s="27"/>
      <c r="E30" s="39"/>
      <c r="F30" s="24"/>
      <c r="G30" s="24"/>
    </row>
    <row r="31" spans="1:7" ht="12.75">
      <c r="A31" s="25" t="s">
        <v>48</v>
      </c>
      <c r="C31" s="33"/>
      <c r="D31" s="32"/>
      <c r="E31" s="51"/>
      <c r="F31" s="52"/>
      <c r="G31" s="24"/>
    </row>
    <row r="32" spans="3:7" ht="12.75">
      <c r="C32" s="30" t="s">
        <v>49</v>
      </c>
      <c r="E32" s="70" t="s">
        <v>50</v>
      </c>
      <c r="F32" s="70"/>
      <c r="G32" s="23" t="s">
        <v>56</v>
      </c>
    </row>
    <row r="33" ht="12.75">
      <c r="C33" s="25"/>
    </row>
    <row r="34" spans="1:6" ht="12.75">
      <c r="A34" s="25" t="s">
        <v>51</v>
      </c>
      <c r="C34" s="33"/>
      <c r="D34" s="32"/>
      <c r="E34" s="51"/>
      <c r="F34" s="52"/>
    </row>
    <row r="35" spans="3:6" ht="12.75">
      <c r="C35" s="30" t="s">
        <v>49</v>
      </c>
      <c r="D35" s="30"/>
      <c r="E35" s="70" t="s">
        <v>50</v>
      </c>
      <c r="F35" s="70"/>
    </row>
    <row r="37" spans="1:6" ht="12.75">
      <c r="A37" s="25" t="s">
        <v>52</v>
      </c>
      <c r="C37" s="33"/>
      <c r="E37" s="51"/>
      <c r="F37" s="52"/>
    </row>
    <row r="38" spans="1:6" ht="12.75">
      <c r="A38" s="32"/>
      <c r="C38" s="30" t="s">
        <v>49</v>
      </c>
      <c r="E38" s="70" t="s">
        <v>50</v>
      </c>
      <c r="F38" s="70"/>
    </row>
    <row r="39" ht="12.75">
      <c r="A39" s="30"/>
    </row>
    <row r="40" ht="12.75">
      <c r="A40" s="29" t="s">
        <v>77</v>
      </c>
    </row>
    <row r="41" spans="1:7" ht="12.75">
      <c r="A41" s="25" t="s">
        <v>73</v>
      </c>
      <c r="C41" s="33"/>
      <c r="D41" s="32"/>
      <c r="E41" s="51"/>
      <c r="F41" s="52"/>
      <c r="G41" s="24"/>
    </row>
    <row r="42" spans="1:7" ht="12.75">
      <c r="A42" s="32"/>
      <c r="C42" s="30" t="s">
        <v>49</v>
      </c>
      <c r="E42" s="70" t="s">
        <v>50</v>
      </c>
      <c r="F42" s="70"/>
      <c r="G42" s="23" t="s">
        <v>56</v>
      </c>
    </row>
    <row r="43" spans="1:3" ht="12.75">
      <c r="A43" s="30"/>
      <c r="C43" s="30"/>
    </row>
    <row r="44" spans="1:3" ht="12.75">
      <c r="A44" s="29" t="s">
        <v>76</v>
      </c>
      <c r="C44" s="25"/>
    </row>
    <row r="45" spans="1:3" ht="12.75">
      <c r="A45" s="34" t="s">
        <v>54</v>
      </c>
      <c r="C45" s="25"/>
    </row>
    <row r="46" spans="1:7" ht="12.75">
      <c r="A46" s="25" t="s">
        <v>53</v>
      </c>
      <c r="C46" s="33"/>
      <c r="D46" s="32"/>
      <c r="E46" s="51"/>
      <c r="F46" s="52"/>
      <c r="G46" s="24"/>
    </row>
    <row r="47" spans="2:7" ht="12.75">
      <c r="B47" s="32"/>
      <c r="C47" s="30" t="s">
        <v>49</v>
      </c>
      <c r="E47" s="70" t="s">
        <v>50</v>
      </c>
      <c r="F47" s="70"/>
      <c r="G47" s="23" t="s">
        <v>56</v>
      </c>
    </row>
    <row r="48" spans="2:3" ht="12.75">
      <c r="B48" s="30"/>
      <c r="C48" s="30"/>
    </row>
    <row r="49" ht="12.75">
      <c r="C49" s="23"/>
    </row>
  </sheetData>
  <sheetProtection/>
  <mergeCells count="12">
    <mergeCell ref="E47:F47"/>
    <mergeCell ref="E32:F32"/>
    <mergeCell ref="E35:F35"/>
    <mergeCell ref="E38:F38"/>
    <mergeCell ref="E42:F42"/>
    <mergeCell ref="A5:F5"/>
    <mergeCell ref="A3:F3"/>
    <mergeCell ref="B7:B8"/>
    <mergeCell ref="A7:A8"/>
    <mergeCell ref="C7:C8"/>
    <mergeCell ref="D7:F7"/>
    <mergeCell ref="A4:F4"/>
  </mergeCells>
  <printOptions/>
  <pageMargins left="0.57" right="0.17" top="0.17" bottom="0.18" header="0.17" footer="0.1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Сергеевна Иванова</cp:lastModifiedBy>
  <cp:lastPrinted>2011-11-30T07:17:25Z</cp:lastPrinted>
  <dcterms:created xsi:type="dcterms:W3CDTF">1996-10-08T23:32:33Z</dcterms:created>
  <dcterms:modified xsi:type="dcterms:W3CDTF">2011-11-30T07:17:44Z</dcterms:modified>
  <cp:category/>
  <cp:version/>
  <cp:contentType/>
  <cp:contentStatus/>
</cp:coreProperties>
</file>